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ucia.cespedes\Desktop\Editables Minerva\"/>
    </mc:Choice>
  </mc:AlternateContent>
  <xr:revisionPtr revIDLastSave="0" documentId="13_ncr:1_{C2B06F15-9689-4202-AD54-ED5B52013C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Ejecución 2025 " sheetId="4" r:id="rId1"/>
  </sheets>
  <definedNames>
    <definedName name="_xlnm.Print_Area" localSheetId="0">'Plantilla Ejecución 2025 '!$A$1:$J$144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J10" i="4"/>
  <c r="J13" i="4"/>
  <c r="J15" i="4"/>
  <c r="J17" i="4"/>
  <c r="J19" i="4"/>
  <c r="J21" i="4"/>
  <c r="J22" i="4"/>
  <c r="J33" i="4"/>
  <c r="J35" i="4"/>
  <c r="J70" i="4"/>
  <c r="I34" i="4"/>
  <c r="I24" i="4"/>
  <c r="I14" i="4"/>
  <c r="H9" i="4"/>
  <c r="H24" i="4"/>
  <c r="H14" i="4"/>
  <c r="I9" i="4"/>
  <c r="J67" i="4"/>
  <c r="J66" i="4"/>
  <c r="J31" i="4"/>
  <c r="J30" i="4"/>
  <c r="J25" i="4"/>
  <c r="J26" i="4"/>
  <c r="J27" i="4"/>
  <c r="J28" i="4"/>
  <c r="J29" i="4"/>
  <c r="J23" i="4"/>
  <c r="J12" i="4"/>
  <c r="J16" i="4"/>
  <c r="J18" i="4"/>
  <c r="J20" i="4"/>
  <c r="H65" i="4"/>
  <c r="H34" i="4"/>
  <c r="G65" i="4"/>
  <c r="G34" i="4"/>
  <c r="G24" i="4"/>
  <c r="G14" i="4"/>
  <c r="G9" i="4"/>
  <c r="D14" i="4"/>
  <c r="J40" i="4"/>
  <c r="J32" i="4"/>
  <c r="F34" i="4"/>
  <c r="F65" i="4"/>
  <c r="F24" i="4"/>
  <c r="F14" i="4"/>
  <c r="F9" i="4"/>
  <c r="E65" i="4"/>
  <c r="D65" i="4"/>
  <c r="E34" i="4"/>
  <c r="D34" i="4"/>
  <c r="E24" i="4"/>
  <c r="D24" i="4"/>
  <c r="B24" i="4"/>
  <c r="E14" i="4"/>
  <c r="C14" i="4"/>
  <c r="B14" i="4"/>
  <c r="E9" i="4"/>
  <c r="D9" i="4"/>
  <c r="C9" i="4"/>
  <c r="B9" i="4"/>
  <c r="J9" i="4" l="1"/>
  <c r="J24" i="4"/>
  <c r="J14" i="4"/>
  <c r="J34" i="4"/>
  <c r="I114" i="4"/>
  <c r="I8" i="4"/>
  <c r="H114" i="4"/>
  <c r="H8" i="4"/>
  <c r="G114" i="4"/>
  <c r="J65" i="4"/>
  <c r="C8" i="4"/>
  <c r="G8" i="4"/>
  <c r="F114" i="4"/>
  <c r="F8" i="4"/>
  <c r="D114" i="4"/>
  <c r="B8" i="4"/>
  <c r="E8" i="4"/>
  <c r="C114" i="4"/>
  <c r="B114" i="4"/>
  <c r="E114" i="4"/>
  <c r="D8" i="4"/>
  <c r="J114" i="4" l="1"/>
  <c r="J8" i="4"/>
</calcChain>
</file>

<file path=xl/sharedStrings.xml><?xml version="1.0" encoding="utf-8"?>
<sst xmlns="http://schemas.openxmlformats.org/spreadsheetml/2006/main" count="112" uniqueCount="102">
  <si>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</si>
  <si>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</si>
  <si>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</si>
  <si>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</si>
  <si>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</si>
  <si>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</si>
  <si>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</si>
  <si>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</si>
  <si>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</si>
  <si>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</si>
  <si>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</si>
  <si>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</si>
  <si>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</si>
  <si>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</si>
  <si>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</si>
  <si>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</si>
  <si>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</si>
  <si>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</si>
  <si>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</si>
  <si>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</si>
  <si>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</si>
  <si>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</si>
  <si>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</si>
  <si>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</si>
  <si>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</si>
  <si>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</si>
  <si>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</si>
  <si>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</si>
  <si>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</si>
  <si>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</si>
  <si>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</si>
  <si>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</si>
  <si>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</si>
  <si>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</si>
  <si>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</si>
  <si>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</si>
  <si>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</si>
  <si>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</si>
  <si>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</si>
  <si>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</si>
  <si>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</si>
  <si>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</si>
  <si>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</si>
  <si>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</si>
  <si>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</si>
  <si>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</si>
  <si>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</si>
  <si>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</si>
  <si>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</si>
  <si>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</si>
  <si>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</si>
  <si>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</si>
  <si>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</si>
  <si>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</si>
  <si>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</si>
  <si>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</si>
  <si>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</si>
  <si>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</si>
  <si>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</si>
  <si>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</si>
  <si>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</si>
  <si>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</si>
  <si>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</si>
  <si>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</si>
  <si>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</si>
  <si>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</si>
  <si>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</si>
  <si>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</si>
  <si>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</si>
  <si>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</si>
  <si>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</si>
  <si>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</si>
  <si>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</si>
  <si>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</si>
  <si>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</si>
  <si>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</si>
  <si>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</si>
  <si>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</si>
  <si>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</si>
  <si>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</si>
  <si>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</si>
  <si>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</si>
  <si>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</si>
  <si>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>%</t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</si>
  <si>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</si>
  <si>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</si>
  <si>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</si>
  <si>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</si>
  <si>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</si>
  <si>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</si>
  <si>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</si>
  <si>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2025</t>
  </si>
  <si>
    <t xml:space="preserve">                            Febrero </t>
  </si>
  <si>
    <t xml:space="preserve">                                Enero </t>
  </si>
  <si>
    <t xml:space="preserve">          Abril</t>
  </si>
  <si>
    <t xml:space="preserve">          Marzo</t>
  </si>
  <si>
    <t xml:space="preserve">                                                                                                                              Total </t>
  </si>
  <si>
    <t>Mayo</t>
  </si>
  <si>
    <t xml:space="preserve">     Licda. Odaliza Báez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</si>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</sst>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1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4" fontId="7" fillId="3" borderId="2" xfId="0" applyNumberFormat="1" applyFont="1" applyFill="1" applyBorder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155575</xdr:colOff>
      <xdr:row>0</xdr:row>
      <xdr:rowOff>48683</xdr:rowOff>
    </xdr:from>
    <xdr:to>
      <xdr:col>7</xdr:col>
      <xdr:colOff>538397</xdr:colOff>
      <xdr:row>5</xdr:row>
      <xdr:rowOff>124883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EB912FB9-8AD5-4716-9075-28C47B999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7658" y="48683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66675</xdr:rowOff>
    </xdr:from>
    <xdr:to>
      <xdr:col>0</xdr:col>
      <xdr:colOff>2352675</xdr:colOff>
      <xdr:row>5</xdr:row>
      <xdr:rowOff>95349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E8D5A540-5F5A-4097-8CBC-FE7F4CB9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6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1146175</xdr:colOff>
      <xdr:row>101</xdr:row>
      <xdr:rowOff>161923</xdr:rowOff>
    </xdr:from>
    <xdr:ext cx="1621072" cy="1028700"/>
    <xdr:pic>
      <xdr:nvPicPr>
        <xdr:cNvPr id="4" name="3 Imagen">
          <a:extLst>
            <a:ext uri="{FF2B5EF4-FFF2-40B4-BE49-F238E27FC236}">
              <a16:creationId xmlns:a16="http://schemas.microsoft.com/office/drawing/2014/main" id="{2407DDB7-E099-431A-9FEE-3D13728D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8258" y="23646340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1235074</xdr:colOff>
      <xdr:row>101</xdr:row>
      <xdr:rowOff>101599</xdr:rowOff>
    </xdr:from>
    <xdr:ext cx="1238250" cy="981174"/>
    <xdr:pic>
      <xdr:nvPicPr>
        <xdr:cNvPr id="5" name="Imagen 4" descr="Despacho del Ministro - Ministerio de Industria, Comercio y Mypimes - MICM">
          <a:extLst>
            <a:ext uri="{FF2B5EF4-FFF2-40B4-BE49-F238E27FC236}">
              <a16:creationId xmlns:a16="http://schemas.microsoft.com/office/drawing/2014/main" id="{63F0B1CA-D137-42B5-9984-71BD5E17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4" y="23586016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854075</xdr:colOff>
      <xdr:row>51</xdr:row>
      <xdr:rowOff>69850</xdr:rowOff>
    </xdr:from>
    <xdr:ext cx="1621072" cy="1028700"/>
    <xdr:pic>
      <xdr:nvPicPr>
        <xdr:cNvPr id="6" name="3 Imagen">
          <a:extLst>
            <a:ext uri="{FF2B5EF4-FFF2-40B4-BE49-F238E27FC236}">
              <a16:creationId xmlns:a16="http://schemas.microsoft.com/office/drawing/2014/main" id="{5049D41A-F90E-48EA-9B09-0AD8B4FD3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6158" y="11870267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1125009</xdr:colOff>
      <xdr:row>51</xdr:row>
      <xdr:rowOff>45509</xdr:rowOff>
    </xdr:from>
    <xdr:ext cx="1238250" cy="981174"/>
    <xdr:pic>
      <xdr:nvPicPr>
        <xdr:cNvPr id="7" name="Imagen 6" descr="Despacho del Ministro - Ministerio de Industria, Comercio y Mypimes - MICM">
          <a:extLst>
            <a:ext uri="{FF2B5EF4-FFF2-40B4-BE49-F238E27FC236}">
              <a16:creationId xmlns:a16="http://schemas.microsoft.com/office/drawing/2014/main" id="{DFFF61F3-DB55-4F62-8C05-5B79E71B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009" y="11845926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A189-03C2-431C-B077-59ECE04EC09F}">
  <sheetPr>
    <pageSetUpPr fitToPage="1"/>
  </sheetPr>
  <dimension ref="A2:X131"/>
  <sheetViews>
    <sheetView showGridLines="0" tabSelected="1" view="pageBreakPreview" topLeftCell="B1" zoomScaleNormal="100" zoomScaleSheetLayoutView="100" workbookViewId="0">
      <selection activeCell="A108" sqref="A108:J108"/>
    </sheetView>
  </sheetViews>
  <sheetFormatPr baseColWidth="10" defaultColWidth="9.140625" defaultRowHeight="15" x14ac:dyDescent="0.25"/>
  <cols>
    <col min="1" max="1" width="59.7109375" customWidth="1"/>
    <col min="2" max="3" width="22.85546875" style="22" customWidth="1"/>
    <col min="4" max="9" width="18.5703125" style="22" customWidth="1"/>
    <col min="10" max="10" width="19.28515625" style="12" customWidth="1"/>
    <col min="11" max="11" width="0.5703125" style="12" customWidth="1"/>
    <col min="12" max="12" width="14.85546875" bestFit="1" customWidth="1"/>
    <col min="13" max="13" width="96.7109375" bestFit="1" customWidth="1"/>
    <col min="15" max="22" width="6" bestFit="1" customWidth="1"/>
    <col min="23" max="24" width="7" bestFit="1" customWidth="1"/>
  </cols>
  <sheetData>
    <row r="2" spans="1:24" x14ac:dyDescent="0.25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29"/>
      <c r="M2" s="9"/>
    </row>
    <row r="3" spans="1:24" x14ac:dyDescent="0.25">
      <c r="A3" s="39" t="s">
        <v>79</v>
      </c>
      <c r="B3" s="39"/>
      <c r="C3" s="39"/>
      <c r="D3" s="39"/>
      <c r="E3" s="39"/>
      <c r="F3" s="39"/>
      <c r="G3" s="39"/>
      <c r="H3" s="39"/>
      <c r="I3" s="39"/>
      <c r="J3" s="39"/>
      <c r="K3" s="29"/>
      <c r="M3" s="5"/>
    </row>
    <row r="4" spans="1:24" x14ac:dyDescent="0.25">
      <c r="A4" s="39" t="s">
        <v>91</v>
      </c>
      <c r="B4" s="39"/>
      <c r="C4" s="39"/>
      <c r="D4" s="39"/>
      <c r="E4" s="39"/>
      <c r="F4" s="39"/>
      <c r="G4" s="39"/>
      <c r="H4" s="39"/>
      <c r="I4" s="39"/>
      <c r="J4" s="39"/>
      <c r="K4" s="29"/>
      <c r="M4" s="5"/>
    </row>
    <row r="5" spans="1:24" x14ac:dyDescent="0.25">
      <c r="A5" s="39" t="s">
        <v>77</v>
      </c>
      <c r="B5" s="39"/>
      <c r="C5" s="39"/>
      <c r="D5" s="39"/>
      <c r="E5" s="39"/>
      <c r="F5" s="39"/>
      <c r="G5" s="39"/>
      <c r="H5" s="39"/>
      <c r="I5" s="39"/>
      <c r="J5" s="39"/>
      <c r="K5" s="29"/>
      <c r="M5" s="5"/>
    </row>
    <row r="6" spans="1:24" x14ac:dyDescent="0.25">
      <c r="A6" s="40" t="s">
        <v>81</v>
      </c>
      <c r="B6" s="40"/>
      <c r="C6" s="40"/>
      <c r="D6" s="40"/>
      <c r="E6" s="40"/>
      <c r="F6" s="40"/>
      <c r="G6" s="40"/>
      <c r="H6" s="40"/>
      <c r="I6" s="40"/>
      <c r="J6" s="40"/>
      <c r="K6" s="17"/>
      <c r="M6" s="5"/>
    </row>
    <row r="7" spans="1:24" ht="30" x14ac:dyDescent="0.25">
      <c r="A7" s="14" t="s">
        <v>0</v>
      </c>
      <c r="B7" s="28" t="s">
        <v>93</v>
      </c>
      <c r="C7" s="28" t="s">
        <v>92</v>
      </c>
      <c r="D7" s="28" t="s">
        <v>95</v>
      </c>
      <c r="E7" s="28" t="s">
        <v>94</v>
      </c>
      <c r="F7" s="28" t="s">
        <v>97</v>
      </c>
      <c r="G7" s="28" t="s">
        <v>99</v>
      </c>
      <c r="H7" s="28" t="s">
        <v>100</v>
      </c>
      <c r="I7" s="28" t="s">
        <v>101</v>
      </c>
      <c r="J7" s="28" t="s">
        <v>96</v>
      </c>
      <c r="K7" s="15" t="s">
        <v>83</v>
      </c>
      <c r="W7" s="16"/>
      <c r="X7" s="16"/>
    </row>
    <row r="8" spans="1:24" x14ac:dyDescent="0.25">
      <c r="A8" s="1" t="s">
        <v>1</v>
      </c>
      <c r="B8" s="20">
        <f>B9+B14</f>
        <v>20765391.670000002</v>
      </c>
      <c r="C8" s="20">
        <f>C9+C14</f>
        <v>21555682.319999997</v>
      </c>
      <c r="D8" s="20">
        <f>D9+D14+D24+D34+D65</f>
        <v>26164090.609999999</v>
      </c>
      <c r="E8" s="20">
        <f>E9+E14+E24+E65+E34</f>
        <v>24206844.039999995</v>
      </c>
      <c r="F8" s="20">
        <f>F9+F14+F24+F34+F65</f>
        <v>28567705.25</v>
      </c>
      <c r="G8" s="20">
        <f>G9+G14+G24+G34+G65</f>
        <v>40779855.810000002</v>
      </c>
      <c r="H8" s="20">
        <f>H9+H14+H24+H34+H65</f>
        <v>25669405.699999996</v>
      </c>
      <c r="I8" s="20">
        <f>I9+I14+I24+I34</f>
        <v>28336516.800000001</v>
      </c>
      <c r="J8" s="11">
        <f>+D8+C8+B8+E8+F8+G8+H8+I8</f>
        <v>216045492.19999999</v>
      </c>
      <c r="K8" s="11">
        <v>18.260000000000002</v>
      </c>
      <c r="M8" s="1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25">
      <c r="A9" s="2" t="s">
        <v>2</v>
      </c>
      <c r="B9" s="20">
        <f>B10+B11+B12+B13</f>
        <v>19827275.310000002</v>
      </c>
      <c r="C9" s="20">
        <f>C10+C11+C12+C13</f>
        <v>19720346.159999996</v>
      </c>
      <c r="D9" s="20">
        <f>+D10+D11+D12+D13</f>
        <v>19799108.350000001</v>
      </c>
      <c r="E9" s="20">
        <f>E10+E11+E12+E13</f>
        <v>20453009.049999997</v>
      </c>
      <c r="F9" s="20">
        <f>F10+F11+F13</f>
        <v>19870586.77</v>
      </c>
      <c r="G9" s="20">
        <f>G10+G11+G13</f>
        <v>34455969.480000004</v>
      </c>
      <c r="H9" s="20">
        <f>H10+H11+H12+H13</f>
        <v>20061159.59</v>
      </c>
      <c r="I9" s="20">
        <f>I10+I11+I13</f>
        <v>22136449.540000003</v>
      </c>
      <c r="J9" s="11">
        <f>+D9+C9+B9+E9+F9+G9+H9+I9</f>
        <v>176323904.25</v>
      </c>
      <c r="K9" s="12">
        <v>20.079999999999998</v>
      </c>
      <c r="L9" s="16"/>
      <c r="M9" s="16"/>
      <c r="O9" s="7"/>
    </row>
    <row r="10" spans="1:24" x14ac:dyDescent="0.25">
      <c r="A10" s="3" t="s">
        <v>3</v>
      </c>
      <c r="B10" s="21">
        <v>16631539.17</v>
      </c>
      <c r="C10" s="21">
        <v>16434705.83</v>
      </c>
      <c r="D10" s="21">
        <v>16554372.5</v>
      </c>
      <c r="E10" s="21">
        <v>17188155.629999999</v>
      </c>
      <c r="F10" s="21">
        <v>16705372.5</v>
      </c>
      <c r="G10" s="21">
        <v>17273387.960000001</v>
      </c>
      <c r="H10" s="21">
        <v>16821959.359999999</v>
      </c>
      <c r="I10" s="21">
        <v>17629439.170000002</v>
      </c>
      <c r="J10" s="11">
        <f>+D10+C10+B10+E10+F10+G10+H10+I10</f>
        <v>135238932.12</v>
      </c>
      <c r="K10" s="11">
        <v>22.08</v>
      </c>
      <c r="L10" s="16"/>
    </row>
    <row r="11" spans="1:24" x14ac:dyDescent="0.25">
      <c r="A11" s="3" t="s">
        <v>4</v>
      </c>
      <c r="B11" s="21">
        <v>680000</v>
      </c>
      <c r="C11" s="21">
        <v>680000</v>
      </c>
      <c r="D11" s="21">
        <v>680000</v>
      </c>
      <c r="E11" s="21">
        <v>677000</v>
      </c>
      <c r="F11" s="21">
        <v>637000</v>
      </c>
      <c r="G11" s="21">
        <v>14615760</v>
      </c>
      <c r="H11" s="21">
        <v>622000</v>
      </c>
      <c r="I11" s="21">
        <v>1951013.98</v>
      </c>
      <c r="J11" s="11">
        <f>+D11+C11+B11+E11+F11+G11+H11+I11</f>
        <v>20542773.98</v>
      </c>
      <c r="K11" s="11">
        <v>6.12</v>
      </c>
      <c r="L11" s="16"/>
    </row>
    <row r="12" spans="1:24" x14ac:dyDescent="0.25">
      <c r="A12" s="3" t="s">
        <v>34</v>
      </c>
      <c r="B12" s="24">
        <v>0</v>
      </c>
      <c r="C12" s="24">
        <v>120000</v>
      </c>
      <c r="D12" s="24">
        <v>60000</v>
      </c>
      <c r="E12" s="24">
        <v>90000</v>
      </c>
      <c r="F12" s="24">
        <v>0</v>
      </c>
      <c r="G12" s="24">
        <v>0</v>
      </c>
      <c r="H12" s="24">
        <v>90000</v>
      </c>
      <c r="I12" s="24">
        <v>0</v>
      </c>
      <c r="J12" s="11">
        <f t="shared" ref="J12:J20" si="0">+D12+C12+B12+E12+F12+G12+H12</f>
        <v>360000</v>
      </c>
      <c r="K12" s="11">
        <v>0</v>
      </c>
    </row>
    <row r="13" spans="1:24" x14ac:dyDescent="0.25">
      <c r="A13" s="3" t="s">
        <v>5</v>
      </c>
      <c r="B13" s="21">
        <v>2515736.14</v>
      </c>
      <c r="C13" s="21">
        <v>2485640.33</v>
      </c>
      <c r="D13" s="21">
        <v>2504735.85</v>
      </c>
      <c r="E13" s="21">
        <v>2497853.42</v>
      </c>
      <c r="F13" s="21">
        <v>2528214.27</v>
      </c>
      <c r="G13" s="21">
        <v>2566821.52</v>
      </c>
      <c r="H13" s="21">
        <v>2527200.23</v>
      </c>
      <c r="I13" s="21">
        <v>2555996.39</v>
      </c>
      <c r="J13" s="11">
        <f>+D13+C13+B13+E13+F13+G13+H13+I13</f>
        <v>20182198.149999999</v>
      </c>
      <c r="K13" s="11">
        <v>23.36</v>
      </c>
    </row>
    <row r="14" spans="1:24" s="9" customFormat="1" x14ac:dyDescent="0.25">
      <c r="A14" s="2" t="s">
        <v>6</v>
      </c>
      <c r="B14" s="20">
        <f>B15+B17+B19</f>
        <v>938116.36</v>
      </c>
      <c r="C14" s="20">
        <f>C15+C17+C19+C20+C27</f>
        <v>1835336.16</v>
      </c>
      <c r="D14" s="20">
        <f>D15+D16+D17+D18+D19+D20+D21+D22+D23</f>
        <v>5779658.6899999995</v>
      </c>
      <c r="E14" s="20">
        <f>E15+E16+E17+E18+E19+E21+E22+E23</f>
        <v>2618654.5299999998</v>
      </c>
      <c r="F14" s="20">
        <f>F15+F16+F17+F18+F19+F21+F22+F23+F20</f>
        <v>4808270.1999999993</v>
      </c>
      <c r="G14" s="20">
        <f>G15+G16+G17+G18+G19+G21+G22+G23</f>
        <v>5590127.1100000003</v>
      </c>
      <c r="H14" s="20">
        <f>H15+H16+H17+H18+H19+H20+H21+H22+H23</f>
        <v>5120774.99</v>
      </c>
      <c r="I14" s="20">
        <f>I15+I17+I19+I21+I22</f>
        <v>5503060.5999999996</v>
      </c>
      <c r="J14" s="11">
        <f>+D14+C14+B14+E14+F14+G14+H14+I14</f>
        <v>32193998.640000001</v>
      </c>
      <c r="K14" s="11">
        <v>15.83</v>
      </c>
    </row>
    <row r="15" spans="1:24" x14ac:dyDescent="0.25">
      <c r="A15" s="3" t="s">
        <v>7</v>
      </c>
      <c r="B15" s="21">
        <v>805698.86</v>
      </c>
      <c r="C15" s="21">
        <v>879865.17</v>
      </c>
      <c r="D15" s="21">
        <v>909186.39</v>
      </c>
      <c r="E15" s="21">
        <v>865387.95</v>
      </c>
      <c r="F15" s="21">
        <v>921282.1</v>
      </c>
      <c r="G15" s="21">
        <v>804238.51</v>
      </c>
      <c r="H15" s="21">
        <v>994858.6</v>
      </c>
      <c r="I15" s="21">
        <v>877607.33</v>
      </c>
      <c r="J15" s="11">
        <f>+D15+C15+B15+E15+F15+G15+H15+I15</f>
        <v>7058124.9099999992</v>
      </c>
      <c r="K15" s="11">
        <v>19.73</v>
      </c>
    </row>
    <row r="16" spans="1:24" x14ac:dyDescent="0.25">
      <c r="A16" s="3" t="s">
        <v>8</v>
      </c>
      <c r="B16" s="24">
        <v>0</v>
      </c>
      <c r="C16" s="24">
        <v>0</v>
      </c>
      <c r="D16" s="24">
        <v>457091.43</v>
      </c>
      <c r="E16" s="24">
        <v>78765</v>
      </c>
      <c r="F16" s="24">
        <v>1106710.2</v>
      </c>
      <c r="G16" s="24">
        <v>1509220</v>
      </c>
      <c r="H16" s="24">
        <v>883469.4</v>
      </c>
      <c r="I16" s="24">
        <v>0</v>
      </c>
      <c r="J16" s="11">
        <f t="shared" si="0"/>
        <v>4035256.03</v>
      </c>
      <c r="K16" s="11">
        <v>7.33</v>
      </c>
    </row>
    <row r="17" spans="1:12" x14ac:dyDescent="0.25">
      <c r="A17" s="3" t="s">
        <v>9</v>
      </c>
      <c r="B17" s="21">
        <v>132417.5</v>
      </c>
      <c r="C17" s="21">
        <v>461147.5</v>
      </c>
      <c r="D17" s="21">
        <v>492501.45</v>
      </c>
      <c r="E17" s="21">
        <v>514961.91999999998</v>
      </c>
      <c r="F17" s="21">
        <v>459469.5</v>
      </c>
      <c r="G17" s="21">
        <v>1251141.2</v>
      </c>
      <c r="H17" s="21">
        <v>324015</v>
      </c>
      <c r="I17" s="21">
        <v>209160</v>
      </c>
      <c r="J17" s="11">
        <f>+D17+C17+B17+E17+F17+G17+H17+I17</f>
        <v>3844814.07</v>
      </c>
      <c r="K17" s="11">
        <v>32.880000000000003</v>
      </c>
    </row>
    <row r="18" spans="1:12" x14ac:dyDescent="0.25">
      <c r="A18" s="3" t="s">
        <v>10</v>
      </c>
      <c r="B18" s="24">
        <v>0</v>
      </c>
      <c r="C18" s="24">
        <v>0</v>
      </c>
      <c r="D18" s="24">
        <v>310227.96000000002</v>
      </c>
      <c r="E18" s="24">
        <v>1500</v>
      </c>
      <c r="F18" s="24">
        <v>102525.82</v>
      </c>
      <c r="G18" s="24">
        <v>303299</v>
      </c>
      <c r="H18" s="24">
        <v>8803.23</v>
      </c>
      <c r="I18" s="24">
        <v>0</v>
      </c>
      <c r="J18" s="11">
        <f t="shared" si="0"/>
        <v>726356.01</v>
      </c>
      <c r="K18" s="11">
        <v>0</v>
      </c>
    </row>
    <row r="19" spans="1:12" x14ac:dyDescent="0.25">
      <c r="A19" s="3" t="s">
        <v>11</v>
      </c>
      <c r="B19" s="24">
        <v>0</v>
      </c>
      <c r="C19" s="24">
        <v>104312</v>
      </c>
      <c r="D19" s="24">
        <v>750200.72</v>
      </c>
      <c r="E19" s="24">
        <v>565396</v>
      </c>
      <c r="F19" s="24">
        <v>761996</v>
      </c>
      <c r="G19" s="24">
        <v>1386235.77</v>
      </c>
      <c r="H19" s="24">
        <v>437045.44</v>
      </c>
      <c r="I19" s="24">
        <v>2413352.2799999998</v>
      </c>
      <c r="J19" s="11">
        <f>+D19+C19+B19+E19+F19+G19+H19+I19</f>
        <v>6418538.209999999</v>
      </c>
      <c r="K19" s="11">
        <v>20.58</v>
      </c>
    </row>
    <row r="20" spans="1:12" x14ac:dyDescent="0.25">
      <c r="A20" s="3" t="s">
        <v>12</v>
      </c>
      <c r="B20" s="24">
        <v>0</v>
      </c>
      <c r="C20" s="24">
        <v>177611.49</v>
      </c>
      <c r="D20" s="24">
        <v>439968.94</v>
      </c>
      <c r="E20" s="24">
        <v>0</v>
      </c>
      <c r="F20" s="24">
        <v>903505.97</v>
      </c>
      <c r="G20" s="24">
        <v>0</v>
      </c>
      <c r="H20" s="24">
        <v>441592.85</v>
      </c>
      <c r="I20" s="24">
        <v>0</v>
      </c>
      <c r="J20" s="11">
        <f t="shared" si="0"/>
        <v>1962679.25</v>
      </c>
      <c r="K20" s="11">
        <v>10.14</v>
      </c>
    </row>
    <row r="21" spans="1:12" ht="30" x14ac:dyDescent="0.25">
      <c r="A21" s="3" t="s">
        <v>13</v>
      </c>
      <c r="B21" s="24">
        <v>0</v>
      </c>
      <c r="C21" s="24">
        <v>0</v>
      </c>
      <c r="D21" s="24">
        <v>194972.36</v>
      </c>
      <c r="E21" s="24">
        <v>123572.27</v>
      </c>
      <c r="F21" s="24">
        <v>300606.03000000003</v>
      </c>
      <c r="G21" s="24">
        <v>125362.63</v>
      </c>
      <c r="H21" s="24">
        <v>17346.03</v>
      </c>
      <c r="I21" s="24">
        <v>1140370.99</v>
      </c>
      <c r="J21" s="11">
        <f>+D21+E21+F21+G21+H21+I21</f>
        <v>1902230.31</v>
      </c>
      <c r="K21" s="11">
        <v>4.33</v>
      </c>
    </row>
    <row r="22" spans="1:12" ht="30" x14ac:dyDescent="0.25">
      <c r="A22" s="3" t="s">
        <v>14</v>
      </c>
      <c r="B22" s="24">
        <v>0</v>
      </c>
      <c r="C22" s="24">
        <v>0</v>
      </c>
      <c r="D22" s="24">
        <v>1371040</v>
      </c>
      <c r="E22" s="24">
        <v>232972.91</v>
      </c>
      <c r="F22" s="24">
        <v>247800</v>
      </c>
      <c r="G22" s="24">
        <v>210630</v>
      </c>
      <c r="H22" s="24">
        <v>581327.65</v>
      </c>
      <c r="I22" s="24">
        <v>862570</v>
      </c>
      <c r="J22" s="11">
        <f>+D22+E22+F22+G22+H22+I22</f>
        <v>3506340.56</v>
      </c>
      <c r="K22" s="11">
        <v>5.85</v>
      </c>
    </row>
    <row r="23" spans="1:12" x14ac:dyDescent="0.25">
      <c r="A23" s="3" t="s">
        <v>35</v>
      </c>
      <c r="B23" s="24">
        <v>0</v>
      </c>
      <c r="C23" s="24">
        <v>0</v>
      </c>
      <c r="D23" s="24">
        <v>854469.44</v>
      </c>
      <c r="E23" s="24">
        <v>236098.48</v>
      </c>
      <c r="F23" s="24">
        <v>4374.58</v>
      </c>
      <c r="G23" s="24">
        <v>0</v>
      </c>
      <c r="H23" s="24">
        <v>1432316.79</v>
      </c>
      <c r="I23" s="24">
        <v>0</v>
      </c>
      <c r="J23" s="11">
        <f>+D23+E23+F23+G23+H23</f>
        <v>2527259.29</v>
      </c>
      <c r="K23" s="11">
        <v>9.1</v>
      </c>
    </row>
    <row r="24" spans="1:12" s="9" customFormat="1" x14ac:dyDescent="0.25">
      <c r="A24" s="2" t="s">
        <v>15</v>
      </c>
      <c r="B24" s="23">
        <f>SUM(B25:B33)</f>
        <v>0</v>
      </c>
      <c r="C24" s="23">
        <v>0</v>
      </c>
      <c r="D24" s="23">
        <f>+D25+D33</f>
        <v>93533.59</v>
      </c>
      <c r="E24" s="23">
        <f>E25+E27+E29+E30+E31+E33</f>
        <v>230319.06</v>
      </c>
      <c r="F24" s="23">
        <f>F25+F26+F27+F30+F31+F33</f>
        <v>3657559.2700000005</v>
      </c>
      <c r="G24" s="23">
        <f>G25+G31+G32+G33</f>
        <v>153095.97</v>
      </c>
      <c r="H24" s="23">
        <f>H25+H29+H30+H31+H33</f>
        <v>330141.15000000002</v>
      </c>
      <c r="I24" s="23">
        <f>I33</f>
        <v>657006.66</v>
      </c>
      <c r="J24" s="11">
        <f>+D24+E24+F24+G24+H24+I24</f>
        <v>5121655.7000000011</v>
      </c>
      <c r="K24" s="11">
        <v>13</v>
      </c>
    </row>
    <row r="25" spans="1:12" x14ac:dyDescent="0.25">
      <c r="A25" s="3" t="s">
        <v>16</v>
      </c>
      <c r="B25" s="24">
        <v>0</v>
      </c>
      <c r="C25" s="24">
        <v>0</v>
      </c>
      <c r="D25" s="24">
        <v>68323.59</v>
      </c>
      <c r="E25" s="24">
        <v>176993.65</v>
      </c>
      <c r="F25" s="24">
        <v>94310.8</v>
      </c>
      <c r="G25" s="24">
        <v>72841.97</v>
      </c>
      <c r="H25" s="24">
        <v>136946.54999999999</v>
      </c>
      <c r="I25" s="24">
        <v>0</v>
      </c>
      <c r="J25" s="11">
        <f t="shared" ref="J25:J29" si="1">+D25+E25+F25+G25+H25</f>
        <v>549416.56000000006</v>
      </c>
      <c r="K25" s="11">
        <v>19.75</v>
      </c>
    </row>
    <row r="26" spans="1:12" x14ac:dyDescent="0.25">
      <c r="A26" s="3" t="s">
        <v>17</v>
      </c>
      <c r="B26" s="24">
        <v>0</v>
      </c>
      <c r="C26" s="24">
        <v>0</v>
      </c>
      <c r="D26" s="24">
        <v>0</v>
      </c>
      <c r="E26" s="24"/>
      <c r="F26" s="24">
        <v>37989.379999999997</v>
      </c>
      <c r="G26" s="24">
        <v>0</v>
      </c>
      <c r="H26" s="24">
        <v>0</v>
      </c>
      <c r="I26" s="24">
        <v>0</v>
      </c>
      <c r="J26" s="11">
        <f t="shared" si="1"/>
        <v>37989.379999999997</v>
      </c>
      <c r="K26" s="11">
        <v>0</v>
      </c>
    </row>
    <row r="27" spans="1:12" x14ac:dyDescent="0.25">
      <c r="A27" s="3" t="s">
        <v>18</v>
      </c>
      <c r="B27" s="24">
        <v>0</v>
      </c>
      <c r="C27" s="24">
        <v>212400</v>
      </c>
      <c r="D27" s="24">
        <v>0</v>
      </c>
      <c r="E27" s="24">
        <v>6653.91</v>
      </c>
      <c r="F27" s="24">
        <v>49324</v>
      </c>
      <c r="G27" s="24">
        <v>0</v>
      </c>
      <c r="H27" s="24">
        <v>0</v>
      </c>
      <c r="I27" s="24">
        <v>0</v>
      </c>
      <c r="J27" s="11">
        <f t="shared" si="1"/>
        <v>55977.91</v>
      </c>
      <c r="K27" s="11">
        <v>11.25</v>
      </c>
    </row>
    <row r="28" spans="1:12" x14ac:dyDescent="0.25">
      <c r="A28" s="3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11">
        <f t="shared" si="1"/>
        <v>0</v>
      </c>
      <c r="K28" s="11">
        <v>0</v>
      </c>
    </row>
    <row r="29" spans="1:12" x14ac:dyDescent="0.25">
      <c r="A29" s="3" t="s">
        <v>20</v>
      </c>
      <c r="B29" s="24">
        <v>0</v>
      </c>
      <c r="C29" s="24">
        <v>0</v>
      </c>
      <c r="D29" s="24">
        <v>0</v>
      </c>
      <c r="E29" s="24">
        <v>404.98</v>
      </c>
      <c r="F29" s="24">
        <v>0</v>
      </c>
      <c r="G29" s="24">
        <v>0</v>
      </c>
      <c r="H29" s="24">
        <v>7023.34</v>
      </c>
      <c r="I29" s="24">
        <v>0</v>
      </c>
      <c r="J29" s="11">
        <f t="shared" si="1"/>
        <v>7428.32</v>
      </c>
      <c r="K29" s="11">
        <v>30.21</v>
      </c>
    </row>
    <row r="30" spans="1:12" ht="30" x14ac:dyDescent="0.25">
      <c r="A30" s="3" t="s">
        <v>21</v>
      </c>
      <c r="B30" s="24">
        <v>0</v>
      </c>
      <c r="C30" s="24">
        <v>0</v>
      </c>
      <c r="D30" s="24">
        <v>0</v>
      </c>
      <c r="E30" s="24">
        <v>2559.4899999999998</v>
      </c>
      <c r="F30" s="24">
        <v>1805.4</v>
      </c>
      <c r="G30" s="24">
        <v>0</v>
      </c>
      <c r="H30" s="24">
        <v>562.79999999999995</v>
      </c>
      <c r="I30" s="24">
        <v>0</v>
      </c>
      <c r="J30" s="11">
        <f>E30+F30+H30</f>
        <v>4927.6899999999996</v>
      </c>
      <c r="K30" s="11">
        <v>53.34</v>
      </c>
    </row>
    <row r="31" spans="1:12" ht="14.25" customHeight="1" x14ac:dyDescent="0.25">
      <c r="A31" s="3" t="s">
        <v>22</v>
      </c>
      <c r="B31" s="24">
        <v>0</v>
      </c>
      <c r="C31" s="24">
        <v>0</v>
      </c>
      <c r="D31" s="24">
        <v>0</v>
      </c>
      <c r="E31" s="24">
        <v>14870.2</v>
      </c>
      <c r="F31" s="24">
        <v>3180275.68</v>
      </c>
      <c r="G31" s="24">
        <v>15000</v>
      </c>
      <c r="H31" s="24">
        <v>42775.98</v>
      </c>
      <c r="I31" s="24">
        <v>0</v>
      </c>
      <c r="J31" s="11">
        <f>E31+F31+G31+H31</f>
        <v>3252921.8600000003</v>
      </c>
      <c r="K31" s="11">
        <v>3.61</v>
      </c>
      <c r="L31" s="8"/>
    </row>
    <row r="32" spans="1:12" ht="30" x14ac:dyDescent="0.25">
      <c r="A32" s="3" t="s">
        <v>36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/>
      <c r="H32" s="24">
        <v>0</v>
      </c>
      <c r="I32" s="24">
        <v>0</v>
      </c>
      <c r="J32" s="11">
        <f>E32</f>
        <v>0</v>
      </c>
      <c r="K32" s="11">
        <v>0</v>
      </c>
    </row>
    <row r="33" spans="1:11" x14ac:dyDescent="0.25">
      <c r="A33" s="3" t="s">
        <v>23</v>
      </c>
      <c r="B33" s="24">
        <v>0</v>
      </c>
      <c r="C33" s="24">
        <v>0</v>
      </c>
      <c r="D33" s="24">
        <v>25210</v>
      </c>
      <c r="E33" s="24">
        <v>28836.83</v>
      </c>
      <c r="F33" s="24">
        <v>293854.01</v>
      </c>
      <c r="G33" s="24">
        <v>65254</v>
      </c>
      <c r="H33" s="24">
        <v>142832.48000000001</v>
      </c>
      <c r="I33" s="24">
        <v>657006.66</v>
      </c>
      <c r="J33" s="11">
        <f>+D33+E33+F33+G33+H33+I33</f>
        <v>1212993.98</v>
      </c>
      <c r="K33" s="11">
        <v>5.93</v>
      </c>
    </row>
    <row r="34" spans="1:11" s="9" customFormat="1" x14ac:dyDescent="0.25">
      <c r="A34" s="2" t="s">
        <v>24</v>
      </c>
      <c r="B34" s="24">
        <v>0</v>
      </c>
      <c r="C34" s="24">
        <v>0</v>
      </c>
      <c r="D34" s="23">
        <f>+D35</f>
        <v>180000</v>
      </c>
      <c r="E34" s="23">
        <f>E40</f>
        <v>157345.04</v>
      </c>
      <c r="F34" s="23">
        <f>F35</f>
        <v>180000</v>
      </c>
      <c r="G34" s="23">
        <f>G35</f>
        <v>210000</v>
      </c>
      <c r="H34" s="23">
        <f>H35</f>
        <v>110000</v>
      </c>
      <c r="I34" s="23">
        <f>I35</f>
        <v>40000</v>
      </c>
      <c r="J34" s="11">
        <f>+D34+E34+F34+G34+H34+I34</f>
        <v>877345.04</v>
      </c>
      <c r="K34" s="11">
        <v>8.5</v>
      </c>
    </row>
    <row r="35" spans="1:11" x14ac:dyDescent="0.25">
      <c r="A35" s="3" t="s">
        <v>25</v>
      </c>
      <c r="B35" s="24">
        <v>0</v>
      </c>
      <c r="C35" s="24">
        <v>0</v>
      </c>
      <c r="D35" s="24">
        <v>180000</v>
      </c>
      <c r="E35" s="24">
        <v>0</v>
      </c>
      <c r="F35" s="24">
        <v>180000</v>
      </c>
      <c r="G35" s="24">
        <v>210000</v>
      </c>
      <c r="H35" s="24">
        <v>110000</v>
      </c>
      <c r="I35" s="24">
        <v>40000</v>
      </c>
      <c r="J35" s="11">
        <f>+D35+E35+F35+G35+H35+I35</f>
        <v>720000</v>
      </c>
      <c r="K35" s="11">
        <v>9.6199999999999992</v>
      </c>
    </row>
    <row r="36" spans="1:11" ht="30" x14ac:dyDescent="0.25">
      <c r="A36" s="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/>
      <c r="J36" s="11">
        <v>0</v>
      </c>
      <c r="K36" s="11">
        <v>0</v>
      </c>
    </row>
    <row r="37" spans="1:11" ht="30" x14ac:dyDescent="0.25">
      <c r="A37" s="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11">
        <v>0</v>
      </c>
      <c r="K37" s="11">
        <v>0</v>
      </c>
    </row>
    <row r="38" spans="1:11" ht="30" x14ac:dyDescent="0.25">
      <c r="A38" s="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1">
        <v>0</v>
      </c>
      <c r="K38" s="11">
        <v>0</v>
      </c>
    </row>
    <row r="39" spans="1:11" ht="30" x14ac:dyDescent="0.25">
      <c r="A39" s="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11">
        <v>0</v>
      </c>
      <c r="K39" s="11">
        <v>0</v>
      </c>
    </row>
    <row r="40" spans="1:11" x14ac:dyDescent="0.25">
      <c r="A40" s="3" t="s">
        <v>26</v>
      </c>
      <c r="B40" s="24">
        <v>0</v>
      </c>
      <c r="C40" s="24">
        <v>0</v>
      </c>
      <c r="D40" s="24">
        <v>0</v>
      </c>
      <c r="E40" s="24">
        <v>157345.04</v>
      </c>
      <c r="F40" s="24"/>
      <c r="G40" s="24">
        <v>0</v>
      </c>
      <c r="H40" s="24"/>
      <c r="I40" s="24">
        <v>0</v>
      </c>
      <c r="J40" s="11">
        <f>E40</f>
        <v>157345.04</v>
      </c>
      <c r="K40" s="11">
        <v>0</v>
      </c>
    </row>
    <row r="41" spans="1:11" ht="30" x14ac:dyDescent="0.25">
      <c r="A41" s="3" t="s">
        <v>41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11">
        <v>0</v>
      </c>
      <c r="K41" s="11">
        <v>0</v>
      </c>
    </row>
    <row r="42" spans="1:11" x14ac:dyDescent="0.25">
      <c r="A42" s="5" t="s">
        <v>82</v>
      </c>
      <c r="B42" s="23">
        <v>0</v>
      </c>
      <c r="C42" s="23">
        <v>0</v>
      </c>
      <c r="D42" s="23"/>
      <c r="E42" s="23"/>
      <c r="F42" s="23">
        <v>0</v>
      </c>
      <c r="G42" s="23">
        <v>0</v>
      </c>
      <c r="H42" s="23"/>
      <c r="I42" s="23">
        <v>0</v>
      </c>
      <c r="J42" s="11">
        <v>0</v>
      </c>
      <c r="K42" s="11">
        <v>0</v>
      </c>
    </row>
    <row r="43" spans="1:11" x14ac:dyDescent="0.25">
      <c r="A43" s="3" t="s">
        <v>42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11">
        <v>0</v>
      </c>
      <c r="K43" s="11">
        <v>0</v>
      </c>
    </row>
    <row r="44" spans="1:11" ht="30" x14ac:dyDescent="0.25">
      <c r="A44" s="3" t="s">
        <v>43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11">
        <v>0</v>
      </c>
      <c r="K44" s="11">
        <v>0</v>
      </c>
    </row>
    <row r="45" spans="1:11" x14ac:dyDescent="0.25">
      <c r="A45" s="3"/>
      <c r="B45" s="24"/>
      <c r="C45" s="24"/>
      <c r="D45" s="24"/>
      <c r="E45" s="24"/>
      <c r="F45" s="24"/>
      <c r="G45" s="24"/>
      <c r="H45" s="24"/>
      <c r="I45" s="24"/>
      <c r="J45" s="11"/>
      <c r="K45" s="11"/>
    </row>
    <row r="46" spans="1:11" x14ac:dyDescent="0.25">
      <c r="A46" s="3"/>
      <c r="B46" s="24"/>
      <c r="C46" s="24"/>
      <c r="D46" s="24"/>
      <c r="E46" s="24"/>
      <c r="F46" s="24"/>
      <c r="G46" s="24"/>
      <c r="H46" s="24"/>
      <c r="I46" s="24"/>
      <c r="J46" s="11"/>
      <c r="K46" s="11"/>
    </row>
    <row r="47" spans="1:11" x14ac:dyDescent="0.25">
      <c r="A47" s="3"/>
      <c r="B47" s="24"/>
      <c r="C47" s="24"/>
      <c r="D47" s="24"/>
      <c r="E47" s="24"/>
      <c r="F47" s="24"/>
      <c r="G47" s="24"/>
      <c r="H47" s="24"/>
      <c r="I47" s="24"/>
      <c r="J47" s="11"/>
      <c r="K47" s="11"/>
    </row>
    <row r="48" spans="1:11" x14ac:dyDescent="0.25">
      <c r="A48" s="3"/>
      <c r="B48" s="24"/>
      <c r="C48" s="24"/>
      <c r="D48" s="24"/>
      <c r="E48" s="24"/>
      <c r="F48" s="24"/>
      <c r="G48" s="24"/>
      <c r="H48" s="24"/>
      <c r="I48" s="24"/>
      <c r="J48" s="11"/>
      <c r="K48" s="11"/>
    </row>
    <row r="49" spans="1:13" x14ac:dyDescent="0.25">
      <c r="A49" s="3"/>
      <c r="B49" s="24"/>
      <c r="C49" s="24"/>
      <c r="D49" s="24"/>
      <c r="E49" s="24"/>
      <c r="F49" s="24"/>
      <c r="G49" s="24"/>
      <c r="H49" s="24"/>
      <c r="I49" s="24"/>
      <c r="J49" s="11"/>
      <c r="K49" s="11"/>
    </row>
    <row r="50" spans="1:13" x14ac:dyDescent="0.25">
      <c r="A50" s="3"/>
      <c r="B50" s="24"/>
      <c r="C50" s="24"/>
      <c r="D50" s="24"/>
      <c r="E50" s="24"/>
      <c r="F50" s="24"/>
      <c r="G50" s="24"/>
      <c r="H50" s="24"/>
      <c r="I50" s="24"/>
      <c r="J50" s="11"/>
      <c r="K50" s="11"/>
    </row>
    <row r="51" spans="1:13" x14ac:dyDescent="0.25">
      <c r="A51" s="3"/>
      <c r="B51" s="24"/>
      <c r="C51" s="24"/>
      <c r="D51" s="24"/>
      <c r="E51" s="24"/>
      <c r="F51" s="24"/>
      <c r="G51" s="24"/>
      <c r="H51" s="24"/>
      <c r="I51" s="24"/>
      <c r="J51" s="11"/>
      <c r="K51" s="11"/>
    </row>
    <row r="52" spans="1:13" x14ac:dyDescent="0.25">
      <c r="A52" s="3"/>
      <c r="B52" s="24"/>
      <c r="C52" s="24"/>
      <c r="D52" s="24"/>
      <c r="E52" s="24"/>
      <c r="F52" s="24"/>
      <c r="G52" s="24"/>
      <c r="H52" s="24"/>
      <c r="I52" s="24"/>
      <c r="J52" s="11"/>
      <c r="K52" s="11"/>
    </row>
    <row r="54" spans="1:13" x14ac:dyDescent="0.25">
      <c r="A54" s="39" t="s">
        <v>78</v>
      </c>
      <c r="B54" s="39"/>
      <c r="C54" s="39"/>
      <c r="D54" s="39"/>
      <c r="E54" s="39"/>
      <c r="F54" s="39"/>
      <c r="G54" s="39"/>
      <c r="H54" s="39"/>
      <c r="I54" s="39"/>
      <c r="J54" s="39"/>
      <c r="K54" s="29"/>
      <c r="M54" s="9"/>
    </row>
    <row r="55" spans="1:13" x14ac:dyDescent="0.25">
      <c r="A55" s="39" t="s">
        <v>79</v>
      </c>
      <c r="B55" s="39"/>
      <c r="C55" s="39"/>
      <c r="D55" s="39"/>
      <c r="E55" s="39"/>
      <c r="F55" s="39"/>
      <c r="G55" s="39"/>
      <c r="H55" s="39"/>
      <c r="I55" s="39"/>
      <c r="J55" s="39"/>
      <c r="K55" s="29"/>
      <c r="M55" s="5"/>
    </row>
    <row r="56" spans="1:13" x14ac:dyDescent="0.25">
      <c r="A56" s="39" t="s">
        <v>91</v>
      </c>
      <c r="B56" s="39"/>
      <c r="C56" s="39"/>
      <c r="D56" s="39"/>
      <c r="E56" s="39"/>
      <c r="F56" s="39"/>
      <c r="G56" s="39"/>
      <c r="H56" s="39"/>
      <c r="I56" s="39"/>
      <c r="J56" s="39"/>
      <c r="K56" s="29"/>
      <c r="M56" s="5"/>
    </row>
    <row r="57" spans="1:13" x14ac:dyDescent="0.25">
      <c r="A57" s="39" t="s">
        <v>77</v>
      </c>
      <c r="B57" s="39"/>
      <c r="C57" s="39"/>
      <c r="D57" s="39"/>
      <c r="E57" s="39"/>
      <c r="F57" s="39"/>
      <c r="G57" s="39"/>
      <c r="H57" s="39"/>
      <c r="I57" s="39"/>
      <c r="J57" s="39"/>
      <c r="K57" s="29"/>
      <c r="M57" s="5"/>
    </row>
    <row r="58" spans="1:13" x14ac:dyDescent="0.25">
      <c r="A58" s="40" t="s">
        <v>81</v>
      </c>
      <c r="B58" s="40"/>
      <c r="C58" s="40"/>
      <c r="D58" s="40"/>
      <c r="E58" s="40"/>
      <c r="F58" s="40"/>
      <c r="G58" s="40"/>
      <c r="H58" s="40"/>
      <c r="I58" s="40"/>
      <c r="J58" s="40"/>
      <c r="K58" s="17"/>
      <c r="M58" s="5"/>
    </row>
    <row r="59" spans="1:13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M59" s="5"/>
    </row>
    <row r="60" spans="1:13" ht="30" x14ac:dyDescent="0.25">
      <c r="A60" s="3" t="s">
        <v>44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11">
        <v>0</v>
      </c>
      <c r="K60" s="11">
        <v>0</v>
      </c>
    </row>
    <row r="61" spans="1:13" ht="30" x14ac:dyDescent="0.25">
      <c r="A61" s="3" t="s">
        <v>45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11">
        <v>0</v>
      </c>
      <c r="K61" s="11">
        <v>0</v>
      </c>
    </row>
    <row r="62" spans="1:13" ht="30" x14ac:dyDescent="0.25">
      <c r="A62" s="3" t="s">
        <v>46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11">
        <v>0</v>
      </c>
      <c r="K62" s="11">
        <v>0</v>
      </c>
    </row>
    <row r="63" spans="1:13" x14ac:dyDescent="0.25">
      <c r="A63" s="3" t="s">
        <v>47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11">
        <v>0</v>
      </c>
      <c r="K63" s="11">
        <v>0</v>
      </c>
    </row>
    <row r="64" spans="1:13" ht="30" x14ac:dyDescent="0.25">
      <c r="A64" s="3" t="s">
        <v>48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11">
        <v>0</v>
      </c>
      <c r="K64" s="11">
        <v>0</v>
      </c>
    </row>
    <row r="65" spans="1:11" x14ac:dyDescent="0.25">
      <c r="A65" s="2" t="s">
        <v>27</v>
      </c>
      <c r="B65" s="23">
        <v>0</v>
      </c>
      <c r="C65" s="23">
        <v>0</v>
      </c>
      <c r="D65" s="23">
        <f>+D66</f>
        <v>311789.98</v>
      </c>
      <c r="E65" s="23">
        <f>E66+E70</f>
        <v>747516.36</v>
      </c>
      <c r="F65" s="23">
        <f>F70</f>
        <v>51289.01</v>
      </c>
      <c r="G65" s="23">
        <f>G66</f>
        <v>370663.25</v>
      </c>
      <c r="H65" s="23">
        <f>H67+H70</f>
        <v>47329.97</v>
      </c>
      <c r="I65" s="23">
        <v>0</v>
      </c>
      <c r="J65" s="11">
        <f>+D65+E65+F65+G65+H65</f>
        <v>1528588.5699999998</v>
      </c>
      <c r="K65" s="11">
        <v>1.1100000000000001</v>
      </c>
    </row>
    <row r="66" spans="1:11" x14ac:dyDescent="0.25">
      <c r="A66" s="3" t="s">
        <v>28</v>
      </c>
      <c r="B66" s="24">
        <v>0</v>
      </c>
      <c r="C66" s="24">
        <v>0</v>
      </c>
      <c r="D66" s="24">
        <v>311789.98</v>
      </c>
      <c r="E66" s="24">
        <v>349412.16</v>
      </c>
      <c r="F66" s="24">
        <v>0</v>
      </c>
      <c r="G66" s="24">
        <v>370663.25</v>
      </c>
      <c r="H66" s="24">
        <v>0</v>
      </c>
      <c r="I66" s="24">
        <v>0</v>
      </c>
      <c r="J66" s="11">
        <f>+D66+E66+G66</f>
        <v>1031865.3899999999</v>
      </c>
      <c r="K66" s="11">
        <v>8.52</v>
      </c>
    </row>
    <row r="67" spans="1:11" x14ac:dyDescent="0.25">
      <c r="A67" s="3" t="s">
        <v>29</v>
      </c>
      <c r="B67" s="24">
        <v>0</v>
      </c>
      <c r="C67" s="24">
        <v>0</v>
      </c>
      <c r="D67" s="24">
        <v>0</v>
      </c>
      <c r="E67" s="24"/>
      <c r="F67" s="24">
        <v>0</v>
      </c>
      <c r="G67" s="24"/>
      <c r="H67" s="24">
        <v>2950</v>
      </c>
      <c r="I67" s="24">
        <v>0</v>
      </c>
      <c r="J67" s="11">
        <f>H67</f>
        <v>2950</v>
      </c>
      <c r="K67" s="11">
        <v>0</v>
      </c>
    </row>
    <row r="68" spans="1:11" x14ac:dyDescent="0.25">
      <c r="A68" s="3" t="s">
        <v>30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11">
        <v>0</v>
      </c>
      <c r="K68" s="11">
        <v>0</v>
      </c>
    </row>
    <row r="69" spans="1:11" ht="30" x14ac:dyDescent="0.25">
      <c r="A69" s="3" t="s">
        <v>31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11">
        <v>0</v>
      </c>
      <c r="K69" s="11">
        <v>0</v>
      </c>
    </row>
    <row r="70" spans="1:11" x14ac:dyDescent="0.25">
      <c r="A70" s="3" t="s">
        <v>32</v>
      </c>
      <c r="B70" s="24">
        <v>0</v>
      </c>
      <c r="C70" s="24">
        <v>0</v>
      </c>
      <c r="D70" s="24">
        <v>0</v>
      </c>
      <c r="E70" s="24">
        <v>398104.2</v>
      </c>
      <c r="F70" s="24">
        <v>51289.01</v>
      </c>
      <c r="G70" s="24">
        <v>0</v>
      </c>
      <c r="H70" s="24">
        <v>44379.97</v>
      </c>
      <c r="I70" s="24">
        <v>0</v>
      </c>
      <c r="J70" s="11">
        <f>E70+F70+H70</f>
        <v>493773.18000000005</v>
      </c>
      <c r="K70" s="11">
        <v>100</v>
      </c>
    </row>
    <row r="71" spans="1:11" x14ac:dyDescent="0.25">
      <c r="A71" s="3" t="s">
        <v>49</v>
      </c>
      <c r="B71" s="24">
        <v>0</v>
      </c>
      <c r="C71" s="24">
        <v>0</v>
      </c>
      <c r="D71" s="24">
        <v>0</v>
      </c>
      <c r="E71" s="24"/>
      <c r="F71" s="24"/>
      <c r="G71" s="24">
        <v>0</v>
      </c>
      <c r="H71" s="24"/>
      <c r="I71" s="24">
        <v>0</v>
      </c>
      <c r="J71" s="11">
        <v>0</v>
      </c>
      <c r="K71" s="11">
        <v>0</v>
      </c>
    </row>
    <row r="72" spans="1:11" x14ac:dyDescent="0.25">
      <c r="A72" s="3" t="s">
        <v>50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11">
        <v>0</v>
      </c>
      <c r="K72" s="11">
        <v>0</v>
      </c>
    </row>
    <row r="73" spans="1:11" x14ac:dyDescent="0.25">
      <c r="A73" s="3" t="s">
        <v>33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11">
        <v>0</v>
      </c>
      <c r="K73" s="11">
        <v>0</v>
      </c>
    </row>
    <row r="74" spans="1:11" ht="27.75" customHeight="1" x14ac:dyDescent="0.25">
      <c r="A74" s="3" t="s">
        <v>51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11">
        <v>0</v>
      </c>
      <c r="K74" s="11">
        <v>0</v>
      </c>
    </row>
    <row r="75" spans="1:11" x14ac:dyDescent="0.25">
      <c r="A75" s="3" t="s">
        <v>52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11">
        <v>0</v>
      </c>
      <c r="K75" s="11">
        <v>0</v>
      </c>
    </row>
    <row r="76" spans="1:11" x14ac:dyDescent="0.25">
      <c r="A76" s="3" t="s">
        <v>53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11">
        <v>0</v>
      </c>
      <c r="K76" s="11">
        <v>0</v>
      </c>
    </row>
    <row r="77" spans="1:11" x14ac:dyDescent="0.25">
      <c r="A77" s="3" t="s">
        <v>54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11">
        <v>0</v>
      </c>
      <c r="K77" s="11">
        <v>0</v>
      </c>
    </row>
    <row r="78" spans="1:11" ht="30" x14ac:dyDescent="0.25">
      <c r="A78" s="3" t="s">
        <v>55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11">
        <v>0</v>
      </c>
      <c r="K78" s="11">
        <v>0</v>
      </c>
    </row>
    <row r="79" spans="1:11" ht="30" x14ac:dyDescent="0.25">
      <c r="A79" s="2" t="s">
        <v>56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11">
        <v>0</v>
      </c>
      <c r="K79" s="11">
        <v>0</v>
      </c>
    </row>
    <row r="80" spans="1:11" x14ac:dyDescent="0.25">
      <c r="A80" s="3" t="s">
        <v>57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11">
        <v>0</v>
      </c>
      <c r="K80" s="11">
        <v>0</v>
      </c>
    </row>
    <row r="81" spans="1:13" ht="30" x14ac:dyDescent="0.25">
      <c r="A81" s="3" t="s">
        <v>58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11">
        <v>0</v>
      </c>
      <c r="K81" s="11">
        <v>0</v>
      </c>
    </row>
    <row r="82" spans="1:13" x14ac:dyDescent="0.25">
      <c r="A82" s="2" t="s">
        <v>59</v>
      </c>
      <c r="B82" s="23">
        <v>0</v>
      </c>
      <c r="C82" s="23">
        <v>0</v>
      </c>
      <c r="D82" s="23">
        <v>0</v>
      </c>
      <c r="E82" s="23"/>
      <c r="F82" s="23">
        <v>0</v>
      </c>
      <c r="G82" s="23">
        <v>0</v>
      </c>
      <c r="H82" s="23">
        <v>0</v>
      </c>
      <c r="I82" s="23">
        <v>0</v>
      </c>
      <c r="J82" s="11">
        <v>0</v>
      </c>
      <c r="K82" s="11">
        <v>0</v>
      </c>
    </row>
    <row r="83" spans="1:13" x14ac:dyDescent="0.25">
      <c r="A83" s="3" t="s">
        <v>60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11">
        <v>0</v>
      </c>
      <c r="K83" s="11">
        <v>0</v>
      </c>
    </row>
    <row r="84" spans="1:13" x14ac:dyDescent="0.25">
      <c r="A84" s="3" t="s">
        <v>61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11">
        <v>0</v>
      </c>
      <c r="K84" s="11">
        <v>0</v>
      </c>
    </row>
    <row r="85" spans="1:13" ht="30" x14ac:dyDescent="0.25">
      <c r="A85" s="3" t="s">
        <v>62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11">
        <v>0</v>
      </c>
      <c r="K85" s="11">
        <v>0</v>
      </c>
      <c r="L85" s="9"/>
    </row>
    <row r="86" spans="1:13" x14ac:dyDescent="0.25">
      <c r="A86" s="2" t="s">
        <v>63</v>
      </c>
      <c r="B86" s="24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11">
        <v>0</v>
      </c>
      <c r="K86" s="11">
        <v>0</v>
      </c>
    </row>
    <row r="87" spans="1:13" x14ac:dyDescent="0.25">
      <c r="A87" s="2" t="s">
        <v>64</v>
      </c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11">
        <v>0</v>
      </c>
      <c r="K87" s="11">
        <v>0</v>
      </c>
    </row>
    <row r="88" spans="1:13" x14ac:dyDescent="0.25">
      <c r="A88" s="3" t="s">
        <v>65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11">
        <v>0</v>
      </c>
      <c r="K88" s="11">
        <v>0</v>
      </c>
    </row>
    <row r="89" spans="1:13" ht="22.5" customHeight="1" x14ac:dyDescent="0.25">
      <c r="A89" s="3" t="s">
        <v>66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11">
        <v>0</v>
      </c>
      <c r="K89" s="11">
        <v>0</v>
      </c>
      <c r="L89" s="16"/>
    </row>
    <row r="90" spans="1:13" x14ac:dyDescent="0.25">
      <c r="A90" s="2" t="s">
        <v>67</v>
      </c>
      <c r="B90" s="23">
        <v>0</v>
      </c>
      <c r="C90" s="23">
        <v>0</v>
      </c>
      <c r="D90" s="23"/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11">
        <v>0</v>
      </c>
      <c r="K90" s="11">
        <v>0</v>
      </c>
    </row>
    <row r="91" spans="1:13" s="9" customFormat="1" x14ac:dyDescent="0.25">
      <c r="A91" s="3" t="s">
        <v>68</v>
      </c>
      <c r="B91" s="24">
        <v>0</v>
      </c>
      <c r="C91" s="24">
        <v>0</v>
      </c>
      <c r="D91" s="24"/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11">
        <v>0</v>
      </c>
      <c r="K91" s="11">
        <v>0</v>
      </c>
      <c r="L91" s="10"/>
      <c r="M91" s="10"/>
    </row>
    <row r="92" spans="1:13" x14ac:dyDescent="0.25">
      <c r="A92" s="3" t="s">
        <v>69</v>
      </c>
      <c r="B92" s="24">
        <v>0</v>
      </c>
      <c r="C92" s="24">
        <v>0</v>
      </c>
      <c r="D92" s="24"/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11">
        <v>0</v>
      </c>
      <c r="K92" s="11">
        <v>0</v>
      </c>
    </row>
    <row r="93" spans="1:13" x14ac:dyDescent="0.25">
      <c r="A93" s="2" t="s">
        <v>70</v>
      </c>
      <c r="B93" s="23">
        <v>0</v>
      </c>
      <c r="C93" s="23">
        <v>0</v>
      </c>
      <c r="D93" s="23"/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11">
        <v>0</v>
      </c>
      <c r="K93" s="11">
        <v>0</v>
      </c>
    </row>
    <row r="94" spans="1:13" x14ac:dyDescent="0.25">
      <c r="A94" s="3" t="s">
        <v>71</v>
      </c>
      <c r="B94" s="24">
        <v>0</v>
      </c>
      <c r="C94" s="24">
        <v>0</v>
      </c>
      <c r="D94" s="24"/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11">
        <v>0</v>
      </c>
      <c r="K94" s="11">
        <v>0</v>
      </c>
    </row>
    <row r="95" spans="1:13" x14ac:dyDescent="0.25">
      <c r="A95" s="3"/>
      <c r="B95" s="24"/>
      <c r="C95" s="24"/>
      <c r="D95" s="24"/>
      <c r="E95" s="24"/>
      <c r="F95" s="24"/>
      <c r="G95" s="24"/>
      <c r="H95" s="24"/>
      <c r="I95" s="24">
        <v>0</v>
      </c>
      <c r="J95" s="11"/>
      <c r="K95" s="11"/>
    </row>
    <row r="96" spans="1:13" x14ac:dyDescent="0.25">
      <c r="A96" s="3"/>
      <c r="B96" s="24"/>
      <c r="C96" s="24"/>
      <c r="D96" s="24"/>
      <c r="E96" s="24"/>
      <c r="F96" s="24"/>
      <c r="G96" s="24"/>
      <c r="H96" s="24"/>
      <c r="I96" s="24"/>
      <c r="J96" s="11"/>
      <c r="K96" s="11"/>
    </row>
    <row r="97" spans="1:13" x14ac:dyDescent="0.25">
      <c r="A97" s="3"/>
      <c r="B97" s="24"/>
      <c r="C97" s="24"/>
      <c r="D97" s="24"/>
      <c r="E97" s="24"/>
      <c r="F97" s="24"/>
      <c r="G97" s="24"/>
      <c r="H97" s="24"/>
      <c r="I97" s="24"/>
      <c r="J97" s="11"/>
      <c r="K97" s="11"/>
    </row>
    <row r="98" spans="1:13" x14ac:dyDescent="0.25">
      <c r="A98" s="3"/>
      <c r="B98" s="24"/>
      <c r="C98" s="24"/>
      <c r="D98" s="24"/>
      <c r="E98" s="24"/>
      <c r="F98" s="24"/>
      <c r="G98" s="24"/>
      <c r="H98" s="24"/>
      <c r="I98" s="24"/>
      <c r="J98" s="11"/>
      <c r="K98" s="11"/>
    </row>
    <row r="99" spans="1:13" x14ac:dyDescent="0.25">
      <c r="A99" s="3"/>
      <c r="B99" s="24"/>
      <c r="C99" s="24"/>
      <c r="D99" s="24"/>
      <c r="E99" s="24"/>
      <c r="F99" s="24"/>
      <c r="G99" s="24"/>
      <c r="H99" s="24"/>
      <c r="I99" s="24"/>
      <c r="J99" s="11"/>
      <c r="K99" s="11"/>
    </row>
    <row r="100" spans="1:13" x14ac:dyDescent="0.25">
      <c r="A100" s="3"/>
      <c r="B100" s="24"/>
      <c r="C100" s="24"/>
      <c r="D100" s="24"/>
      <c r="E100" s="24"/>
      <c r="F100" s="24"/>
      <c r="G100" s="24"/>
      <c r="H100" s="24"/>
      <c r="I100" s="24"/>
      <c r="J100" s="11"/>
      <c r="K100" s="11"/>
    </row>
    <row r="101" spans="1:13" x14ac:dyDescent="0.25">
      <c r="A101" s="3"/>
      <c r="B101" s="24"/>
      <c r="C101" s="24"/>
      <c r="D101" s="24"/>
      <c r="E101" s="24"/>
      <c r="F101" s="24"/>
      <c r="G101" s="24"/>
      <c r="H101" s="24"/>
      <c r="I101" s="24"/>
      <c r="J101" s="11"/>
      <c r="K101" s="11"/>
    </row>
    <row r="102" spans="1:13" x14ac:dyDescent="0.25">
      <c r="A102" s="3"/>
      <c r="B102" s="24"/>
      <c r="C102" s="24"/>
      <c r="D102" s="24"/>
      <c r="E102" s="24"/>
      <c r="F102" s="24"/>
      <c r="G102" s="24"/>
      <c r="H102" s="24"/>
      <c r="I102" s="24">
        <v>0</v>
      </c>
      <c r="J102" s="11"/>
      <c r="K102" s="11"/>
    </row>
    <row r="103" spans="1:13" x14ac:dyDescent="0.25">
      <c r="A103" s="3"/>
      <c r="B103" s="24"/>
      <c r="C103" s="24"/>
      <c r="D103" s="24"/>
      <c r="E103" s="24"/>
      <c r="F103" s="24"/>
      <c r="G103" s="24"/>
      <c r="H103" s="24"/>
      <c r="I103" s="24"/>
      <c r="J103" s="11"/>
      <c r="K103" s="11"/>
    </row>
    <row r="104" spans="1:13" x14ac:dyDescent="0.25">
      <c r="A104" s="3"/>
      <c r="B104" s="24"/>
      <c r="C104" s="24"/>
      <c r="D104" s="24"/>
      <c r="E104" s="24"/>
      <c r="F104" s="24"/>
      <c r="G104" s="24"/>
      <c r="H104" s="24"/>
      <c r="I104" s="24"/>
      <c r="J104" s="11"/>
      <c r="K104" s="11"/>
    </row>
    <row r="106" spans="1:13" x14ac:dyDescent="0.25">
      <c r="A106" s="39" t="s">
        <v>78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29"/>
      <c r="M106" s="9"/>
    </row>
    <row r="107" spans="1:13" x14ac:dyDescent="0.25">
      <c r="A107" s="39" t="s">
        <v>79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29"/>
      <c r="M107" s="5"/>
    </row>
    <row r="108" spans="1:13" x14ac:dyDescent="0.25">
      <c r="A108" s="39" t="s">
        <v>91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29"/>
      <c r="M108" s="5"/>
    </row>
    <row r="109" spans="1:13" x14ac:dyDescent="0.25">
      <c r="A109" s="39" t="s">
        <v>77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29"/>
      <c r="M109" s="5"/>
    </row>
    <row r="110" spans="1:13" x14ac:dyDescent="0.25">
      <c r="A110" s="40" t="s">
        <v>81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17"/>
      <c r="M110" s="5"/>
    </row>
    <row r="111" spans="1:13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M111" s="5"/>
    </row>
    <row r="112" spans="1:13" x14ac:dyDescent="0.25">
      <c r="A112" s="4" t="s">
        <v>72</v>
      </c>
      <c r="B112" s="25"/>
      <c r="C112" s="25"/>
      <c r="D112" s="25"/>
      <c r="E112" s="25"/>
      <c r="F112" s="38"/>
      <c r="G112" s="38"/>
      <c r="H112" s="25"/>
      <c r="I112" s="25"/>
      <c r="J112" s="11"/>
      <c r="K112" s="11"/>
    </row>
    <row r="113" spans="1:12" x14ac:dyDescent="0.25">
      <c r="J113" s="11"/>
      <c r="K113" s="11"/>
    </row>
    <row r="114" spans="1:12" x14ac:dyDescent="0.25">
      <c r="A114" s="18" t="s">
        <v>73</v>
      </c>
      <c r="B114" s="26">
        <f>B14+B9</f>
        <v>20765391.670000002</v>
      </c>
      <c r="C114" s="26">
        <f>C14+C9</f>
        <v>21555682.319999997</v>
      </c>
      <c r="D114" s="26">
        <f>+D65+D34+D24+D14+D9</f>
        <v>26164090.609999999</v>
      </c>
      <c r="E114" s="26">
        <f>E65+E34+E24+E14+E9</f>
        <v>24206844.039999995</v>
      </c>
      <c r="F114" s="26">
        <f>F65+F34+F24+F14+F9</f>
        <v>28567705.25</v>
      </c>
      <c r="G114" s="26">
        <f>G65+G34+G24+G14+G9</f>
        <v>40779855.810000002</v>
      </c>
      <c r="H114" s="26">
        <f>H65+H34+H24+H14+H9</f>
        <v>25669405.699999999</v>
      </c>
      <c r="I114" s="26">
        <f>I34+I24+I14+I9</f>
        <v>28336516.800000004</v>
      </c>
      <c r="J114" s="13">
        <f>B114+C114+D114+E114+F114+G114+H114+I114</f>
        <v>216045492.19999999</v>
      </c>
      <c r="K114" s="32"/>
      <c r="L114" s="16"/>
    </row>
    <row r="115" spans="1:12" x14ac:dyDescent="0.25">
      <c r="A115" t="s">
        <v>76</v>
      </c>
      <c r="B115" s="27"/>
      <c r="C115" s="27"/>
      <c r="D115" s="27"/>
      <c r="E115" s="27"/>
      <c r="F115" s="27"/>
      <c r="G115" s="27"/>
      <c r="H115" s="27"/>
      <c r="I115" s="27"/>
    </row>
    <row r="116" spans="1:12" x14ac:dyDescent="0.25">
      <c r="A116" t="s">
        <v>74</v>
      </c>
    </row>
    <row r="117" spans="1:12" x14ac:dyDescent="0.25">
      <c r="A117" t="s">
        <v>75</v>
      </c>
    </row>
    <row r="120" spans="1:12" ht="15.75" thickBot="1" x14ac:dyDescent="0.3"/>
    <row r="121" spans="1:12" ht="31.5" x14ac:dyDescent="0.25">
      <c r="A121" s="34" t="s">
        <v>85</v>
      </c>
    </row>
    <row r="122" spans="1:12" ht="47.25" x14ac:dyDescent="0.25">
      <c r="A122" s="35" t="s">
        <v>86</v>
      </c>
    </row>
    <row r="123" spans="1:12" ht="79.5" thickBot="1" x14ac:dyDescent="0.3">
      <c r="A123" s="36" t="s">
        <v>87</v>
      </c>
    </row>
    <row r="124" spans="1:12" ht="15.75" x14ac:dyDescent="0.25">
      <c r="A124" s="37"/>
    </row>
    <row r="125" spans="1:12" ht="15.75" x14ac:dyDescent="0.25">
      <c r="A125" s="37"/>
    </row>
    <row r="126" spans="1:12" ht="21.75" customHeight="1" x14ac:dyDescent="0.25">
      <c r="A126" s="37"/>
    </row>
    <row r="127" spans="1:12" ht="14.25" customHeight="1" x14ac:dyDescent="0.25"/>
    <row r="129" spans="1:13" x14ac:dyDescent="0.25">
      <c r="A129" t="s">
        <v>80</v>
      </c>
      <c r="B129" s="22" t="s">
        <v>84</v>
      </c>
    </row>
    <row r="130" spans="1:13" ht="15.75" x14ac:dyDescent="0.25">
      <c r="A130" s="30" t="s">
        <v>98</v>
      </c>
      <c r="B130" s="33" t="s">
        <v>90</v>
      </c>
      <c r="C130" s="33"/>
      <c r="D130" s="33"/>
      <c r="E130" s="33"/>
      <c r="F130" s="33"/>
      <c r="G130" s="33"/>
      <c r="H130" s="33"/>
      <c r="I130" s="33"/>
      <c r="J130" s="31"/>
      <c r="K130" s="31"/>
    </row>
    <row r="131" spans="1:13" x14ac:dyDescent="0.25">
      <c r="A131" t="s">
        <v>88</v>
      </c>
      <c r="B131" s="22" t="s">
        <v>89</v>
      </c>
      <c r="L131" s="19"/>
      <c r="M131" s="9"/>
    </row>
  </sheetData>
  <mergeCells count="15">
    <mergeCell ref="A54:J54"/>
    <mergeCell ref="A55:J55"/>
    <mergeCell ref="A56:J56"/>
    <mergeCell ref="A57:J57"/>
    <mergeCell ref="A58:J58"/>
    <mergeCell ref="A106:J106"/>
    <mergeCell ref="A107:J107"/>
    <mergeCell ref="A108:J108"/>
    <mergeCell ref="A109:J109"/>
    <mergeCell ref="A110:J110"/>
    <mergeCell ref="A2:J2"/>
    <mergeCell ref="A3:J3"/>
    <mergeCell ref="A4:J4"/>
    <mergeCell ref="A5:J5"/>
    <mergeCell ref="A6:J6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2025 </vt:lpstr>
      <vt:lpstr>'Plantilla Ejecución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Lucía Céspedes García</cp:lastModifiedBy>
  <cp:lastPrinted>2025-09-08T18:38:39Z</cp:lastPrinted>
  <dcterms:created xsi:type="dcterms:W3CDTF">2018-04-17T18:57:16Z</dcterms:created>
  <dcterms:modified xsi:type="dcterms:W3CDTF">2025-09-12T13:40:16Z</dcterms:modified>
</cp:coreProperties>
</file>